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5"/>
  </bookViews>
  <sheets>
    <sheet name="Лютий" sheetId="1" r:id="rId1"/>
    <sheet name="Березень" sheetId="2" r:id="rId2"/>
    <sheet name="Квітень" sheetId="3" r:id="rId3"/>
    <sheet name="Травень" sheetId="4" r:id="rId4"/>
    <sheet name="Червень" sheetId="5" r:id="rId5"/>
    <sheet name="Липень" sheetId="6" r:id="rId6"/>
    <sheet name="Серпень" sheetId="7" r:id="rId7"/>
  </sheets>
  <calcPr calcId="144525"/>
</workbook>
</file>

<file path=xl/calcChain.xml><?xml version="1.0" encoding="utf-8"?>
<calcChain xmlns="http://schemas.openxmlformats.org/spreadsheetml/2006/main">
  <c r="X10" i="7" l="1"/>
  <c r="X9" i="7"/>
  <c r="X11" i="7"/>
  <c r="S10" i="7"/>
  <c r="S11" i="7"/>
  <c r="S9" i="7"/>
  <c r="X10" i="6"/>
  <c r="X11" i="6"/>
  <c r="X9" i="6"/>
  <c r="S9" i="6"/>
  <c r="S10" i="6"/>
  <c r="S11" i="6"/>
  <c r="W11" i="6" s="1"/>
  <c r="W11" i="7" l="1"/>
  <c r="W10" i="7"/>
  <c r="W9" i="7"/>
  <c r="W10" i="6"/>
  <c r="W9" i="6"/>
  <c r="Y10" i="1"/>
  <c r="Y11" i="1"/>
  <c r="Y9" i="1"/>
  <c r="T10" i="1"/>
  <c r="X10" i="1" s="1"/>
  <c r="T11" i="1"/>
  <c r="X11" i="1" s="1"/>
  <c r="T9" i="1"/>
  <c r="X9" i="1" s="1"/>
  <c r="X10" i="2"/>
  <c r="X9" i="2"/>
  <c r="W10" i="2"/>
  <c r="W9" i="2"/>
  <c r="X11" i="2"/>
  <c r="S11" i="2"/>
  <c r="W11" i="2" s="1"/>
  <c r="X10" i="3"/>
  <c r="W10" i="3"/>
  <c r="X11" i="3"/>
  <c r="W11" i="3"/>
  <c r="H11" i="3"/>
  <c r="I10" i="3"/>
  <c r="H10" i="3"/>
  <c r="X9" i="3"/>
  <c r="W9" i="3"/>
  <c r="X9" i="4"/>
  <c r="W9" i="4"/>
  <c r="X11" i="4"/>
  <c r="W11" i="4"/>
  <c r="X10" i="4"/>
  <c r="W10" i="4"/>
  <c r="I10" i="4"/>
  <c r="H11" i="4"/>
  <c r="H10" i="4"/>
  <c r="S9" i="5"/>
  <c r="W9" i="5" s="1"/>
  <c r="X9" i="5"/>
  <c r="X10" i="5"/>
  <c r="W10" i="5"/>
  <c r="X11" i="5"/>
  <c r="W11" i="5"/>
</calcChain>
</file>

<file path=xl/sharedStrings.xml><?xml version="1.0" encoding="utf-8"?>
<sst xmlns="http://schemas.openxmlformats.org/spreadsheetml/2006/main" count="228" uniqueCount="40">
  <si>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</si>
  <si>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</si>
  <si>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</si>
  <si>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</si>
  <si>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</si>
  <si>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</si>
  <si>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</si>
  <si>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</si>
  <si>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</si>
  <si>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22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</si>
  <si>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</si>
  <si>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</si>
  <si>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</si>
  <si>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</si>
  <si>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</si>
  <si>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</si>
  <si>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</si>
  <si>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</si>
  <si>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</si>
  <si>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</si>
  <si>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</si>
  <si>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</si>
  <si>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</si>
  <si>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</si>
  <si>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</si>
  <si>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</si>
  <si>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</si>
  <si>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</si>
  <si>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Розрахунково-платіжна відомість за лютий 2022 р.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</si>
  <si>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</si>
  <si>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</si>
  <si>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</si>
  <si>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</si>
  <si>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Розрахунково-платіжна відомість за березень 2022 р.</t>
  </si>
  <si>
    <t>Розрахунково-платіжна відомість за червень 2022 р.</t>
  </si>
  <si>
    <t>Розрахунково-платіжна відомість за травень 2022 р.</t>
  </si>
  <si>
    <t>Розрахунково-платіжна відомість за квітень 2022 р.</t>
  </si>
  <si>
    <t>Перера- хунок за січень</t>
  </si>
  <si>
    <t>Розрахунково-платіжна відомість за липень 2022 р.</t>
  </si>
  <si>
    <t>Розрахунково-платіжна відомість за серпень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</si>
</sst>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right" vertical="center" wrapText="1"/>
    </xf>
    <xf numFmtId="2" fontId="5" fillId="2" borderId="10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2" fontId="5" fillId="2" borderId="11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"/>
  <sheetViews>
    <sheetView workbookViewId="0">
      <selection activeCell="P17" sqref="P17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" customWidth="1"/>
    <col min="12" max="12" width="11.7109375" customWidth="1"/>
    <col min="16" max="16" width="11.28515625" customWidth="1"/>
    <col min="17" max="17" width="9.7109375" customWidth="1"/>
    <col min="20" max="20" width="13.28515625" customWidth="1"/>
    <col min="22" max="22" width="10.42578125" customWidth="1"/>
    <col min="23" max="23" width="12.140625" customWidth="1"/>
    <col min="24" max="24" width="12.7109375" customWidth="1"/>
    <col min="25" max="25" width="10.7109375" customWidth="1"/>
  </cols>
  <sheetData>
    <row r="2" spans="1:25" ht="24" customHeight="1" x14ac:dyDescent="0.25">
      <c r="D2" s="25" t="s">
        <v>28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5" x14ac:dyDescent="0.25">
      <c r="A3" s="26" t="s">
        <v>32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5" ht="15" customHeight="1" x14ac:dyDescent="0.25">
      <c r="A4" s="26"/>
      <c r="B4" s="26"/>
      <c r="C4" s="26"/>
      <c r="D4" s="26"/>
      <c r="E4" s="26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</row>
    <row r="5" spans="1:25" ht="15" customHeight="1" x14ac:dyDescent="0.25">
      <c r="A5" s="26"/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5" ht="15" customHeight="1" x14ac:dyDescent="0.25">
      <c r="A7" s="19" t="s">
        <v>1</v>
      </c>
      <c r="B7" s="11" t="s">
        <v>2</v>
      </c>
      <c r="C7" s="21"/>
      <c r="D7" s="22"/>
      <c r="E7" s="11" t="s">
        <v>3</v>
      </c>
      <c r="F7" s="22"/>
      <c r="G7" s="19" t="s">
        <v>16</v>
      </c>
      <c r="H7" s="11" t="s">
        <v>17</v>
      </c>
      <c r="I7" s="11" t="s">
        <v>18</v>
      </c>
      <c r="J7" s="19" t="s">
        <v>19</v>
      </c>
      <c r="K7" s="11" t="s">
        <v>20</v>
      </c>
      <c r="L7" s="19" t="s">
        <v>21</v>
      </c>
      <c r="M7" s="19" t="s">
        <v>22</v>
      </c>
      <c r="N7" s="19" t="s">
        <v>37</v>
      </c>
      <c r="O7" s="19" t="s">
        <v>31</v>
      </c>
      <c r="P7" s="19" t="s">
        <v>29</v>
      </c>
      <c r="Q7" s="19" t="s">
        <v>30</v>
      </c>
      <c r="R7" s="19"/>
      <c r="S7" s="19" t="s">
        <v>23</v>
      </c>
      <c r="T7" s="11" t="s">
        <v>4</v>
      </c>
      <c r="U7" s="19" t="s">
        <v>24</v>
      </c>
      <c r="V7" s="19" t="s">
        <v>25</v>
      </c>
      <c r="W7" s="19" t="s">
        <v>26</v>
      </c>
      <c r="X7" s="11" t="s">
        <v>27</v>
      </c>
      <c r="Y7" s="13" t="s">
        <v>5</v>
      </c>
    </row>
    <row r="8" spans="1:25" ht="48" customHeight="1" x14ac:dyDescent="0.25">
      <c r="A8" s="20"/>
      <c r="B8" s="12"/>
      <c r="C8" s="23"/>
      <c r="D8" s="24"/>
      <c r="E8" s="12"/>
      <c r="F8" s="24"/>
      <c r="G8" s="20"/>
      <c r="H8" s="12"/>
      <c r="I8" s="12"/>
      <c r="J8" s="20"/>
      <c r="K8" s="12"/>
      <c r="L8" s="20"/>
      <c r="M8" s="20"/>
      <c r="N8" s="20"/>
      <c r="O8" s="20"/>
      <c r="P8" s="20"/>
      <c r="Q8" s="20"/>
      <c r="R8" s="20"/>
      <c r="S8" s="20"/>
      <c r="T8" s="12"/>
      <c r="U8" s="20"/>
      <c r="V8" s="20"/>
      <c r="W8" s="20"/>
      <c r="X8" s="12"/>
      <c r="Y8" s="13"/>
    </row>
    <row r="9" spans="1:25" ht="15.75" x14ac:dyDescent="0.25">
      <c r="A9" s="1" t="s">
        <v>6</v>
      </c>
      <c r="B9" s="14" t="s">
        <v>7</v>
      </c>
      <c r="C9" s="15"/>
      <c r="D9" s="16"/>
      <c r="E9" s="17" t="s">
        <v>8</v>
      </c>
      <c r="F9" s="18"/>
      <c r="G9" s="7" t="s">
        <v>9</v>
      </c>
      <c r="H9" s="2">
        <v>11300</v>
      </c>
      <c r="I9" s="2">
        <v>600</v>
      </c>
      <c r="J9" s="3">
        <v>5650</v>
      </c>
      <c r="K9" s="2">
        <v>2825</v>
      </c>
      <c r="L9" s="3">
        <v>0</v>
      </c>
      <c r="M9" s="3">
        <v>0</v>
      </c>
      <c r="N9" s="3">
        <v>818.32999999999811</v>
      </c>
      <c r="O9" s="3"/>
      <c r="P9" s="3"/>
      <c r="Q9" s="3"/>
      <c r="R9" s="3"/>
      <c r="S9" s="3">
        <v>0</v>
      </c>
      <c r="T9" s="2">
        <f>H9+I9+J9+K9+L9+M9+N9</f>
        <v>21193.329999999998</v>
      </c>
      <c r="U9" s="3">
        <v>3814.8</v>
      </c>
      <c r="V9" s="3">
        <v>317.89999999999998</v>
      </c>
      <c r="W9" s="3">
        <v>0</v>
      </c>
      <c r="X9" s="2">
        <f>T9-U9-V9</f>
        <v>17060.629999999997</v>
      </c>
      <c r="Y9" s="4">
        <f>U9+V9</f>
        <v>4132.7</v>
      </c>
    </row>
    <row r="10" spans="1:25" ht="15.75" x14ac:dyDescent="0.25">
      <c r="A10" s="1" t="s">
        <v>10</v>
      </c>
      <c r="B10" s="14" t="s">
        <v>11</v>
      </c>
      <c r="C10" s="15"/>
      <c r="D10" s="16"/>
      <c r="E10" s="17" t="s">
        <v>12</v>
      </c>
      <c r="F10" s="18"/>
      <c r="G10" s="8">
        <v>17</v>
      </c>
      <c r="H10" s="2">
        <v>11300</v>
      </c>
      <c r="I10" s="2">
        <v>500</v>
      </c>
      <c r="J10" s="3">
        <v>1695</v>
      </c>
      <c r="K10" s="2">
        <v>2825</v>
      </c>
      <c r="L10" s="3">
        <v>0</v>
      </c>
      <c r="M10" s="3">
        <v>0</v>
      </c>
      <c r="N10" s="3">
        <v>669.61000000000058</v>
      </c>
      <c r="O10" s="3"/>
      <c r="P10" s="3"/>
      <c r="Q10" s="3"/>
      <c r="R10" s="3"/>
      <c r="S10" s="3">
        <v>0</v>
      </c>
      <c r="T10" s="2">
        <f t="shared" ref="T10:T11" si="0">H10+I10+J10+K10+L10+M10+N10</f>
        <v>16989.61</v>
      </c>
      <c r="U10" s="3">
        <v>3058.13</v>
      </c>
      <c r="V10" s="3">
        <v>254.84</v>
      </c>
      <c r="W10" s="3">
        <v>0</v>
      </c>
      <c r="X10" s="2">
        <f>T10-U10-V10</f>
        <v>13676.64</v>
      </c>
      <c r="Y10" s="4">
        <f t="shared" ref="Y10:Y11" si="1">U10+V10</f>
        <v>3312.9700000000003</v>
      </c>
    </row>
    <row r="11" spans="1:25" ht="15.75" x14ac:dyDescent="0.25">
      <c r="A11" s="1" t="s">
        <v>13</v>
      </c>
      <c r="B11" s="14" t="s">
        <v>14</v>
      </c>
      <c r="C11" s="15"/>
      <c r="D11" s="16"/>
      <c r="E11" s="17" t="s">
        <v>15</v>
      </c>
      <c r="F11" s="18"/>
      <c r="G11" s="7" t="s">
        <v>9</v>
      </c>
      <c r="H11" s="2">
        <v>12800</v>
      </c>
      <c r="I11" s="2">
        <v>500</v>
      </c>
      <c r="J11" s="2">
        <v>4224</v>
      </c>
      <c r="K11" s="2">
        <v>8960</v>
      </c>
      <c r="L11" s="3">
        <v>0</v>
      </c>
      <c r="M11" s="3">
        <v>0</v>
      </c>
      <c r="N11" s="3">
        <v>788.61000000000058</v>
      </c>
      <c r="O11" s="3"/>
      <c r="P11" s="3"/>
      <c r="Q11" s="3"/>
      <c r="R11" s="3"/>
      <c r="S11" s="3">
        <v>0</v>
      </c>
      <c r="T11" s="2">
        <f t="shared" si="0"/>
        <v>27272.61</v>
      </c>
      <c r="U11" s="3">
        <v>4909.07</v>
      </c>
      <c r="V11" s="3">
        <v>409.09</v>
      </c>
      <c r="W11" s="3">
        <v>10977.23</v>
      </c>
      <c r="X11" s="2">
        <f>T11-U11-V11-W11</f>
        <v>10977.220000000001</v>
      </c>
      <c r="Y11" s="4">
        <f t="shared" si="1"/>
        <v>5318.16</v>
      </c>
    </row>
  </sheetData>
  <mergeCells count="32">
    <mergeCell ref="D2:U2"/>
    <mergeCell ref="G7:G8"/>
    <mergeCell ref="P7:P8"/>
    <mergeCell ref="Q7:Q8"/>
    <mergeCell ref="R7:R8"/>
    <mergeCell ref="O7:O8"/>
    <mergeCell ref="A3:G5"/>
    <mergeCell ref="H3:S3"/>
    <mergeCell ref="C6:W6"/>
    <mergeCell ref="A7:A8"/>
    <mergeCell ref="V7:V8"/>
    <mergeCell ref="W7:W8"/>
    <mergeCell ref="B10:D10"/>
    <mergeCell ref="E10:F10"/>
    <mergeCell ref="B11:D11"/>
    <mergeCell ref="E11:F11"/>
    <mergeCell ref="U7:U8"/>
    <mergeCell ref="N7:N8"/>
    <mergeCell ref="X7:X8"/>
    <mergeCell ref="Y7:Y8"/>
    <mergeCell ref="B9:D9"/>
    <mergeCell ref="E9:F9"/>
    <mergeCell ref="J7:J8"/>
    <mergeCell ref="K7:K8"/>
    <mergeCell ref="L7:L8"/>
    <mergeCell ref="M7:M8"/>
    <mergeCell ref="S7:S8"/>
    <mergeCell ref="T7:T8"/>
    <mergeCell ref="B7:D8"/>
    <mergeCell ref="E7:F8"/>
    <mergeCell ref="H7:H8"/>
    <mergeCell ref="I7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workbookViewId="0">
      <selection activeCell="P15" sqref="P15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5" max="15" width="11.28515625" customWidth="1"/>
    <col min="16" max="16" width="9.7109375" customWidth="1"/>
    <col min="19" max="19" width="13.28515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5" t="s">
        <v>33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4" x14ac:dyDescent="0.25">
      <c r="A3" s="26" t="s">
        <v>32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4" ht="15" customHeight="1" x14ac:dyDescent="0.25">
      <c r="A4" s="26"/>
      <c r="B4" s="26"/>
      <c r="C4" s="26"/>
      <c r="D4" s="26"/>
      <c r="E4" s="26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6"/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4" ht="15" customHeight="1" x14ac:dyDescent="0.25">
      <c r="A7" s="19" t="s">
        <v>1</v>
      </c>
      <c r="B7" s="11" t="s">
        <v>2</v>
      </c>
      <c r="C7" s="21"/>
      <c r="D7" s="22"/>
      <c r="E7" s="11" t="s">
        <v>3</v>
      </c>
      <c r="F7" s="22"/>
      <c r="G7" s="19" t="s">
        <v>16</v>
      </c>
      <c r="H7" s="11" t="s">
        <v>17</v>
      </c>
      <c r="I7" s="11" t="s">
        <v>18</v>
      </c>
      <c r="J7" s="19" t="s">
        <v>19</v>
      </c>
      <c r="K7" s="11" t="s">
        <v>20</v>
      </c>
      <c r="L7" s="19" t="s">
        <v>21</v>
      </c>
      <c r="M7" s="19" t="s">
        <v>22</v>
      </c>
      <c r="N7" s="19" t="s">
        <v>31</v>
      </c>
      <c r="O7" s="19" t="s">
        <v>29</v>
      </c>
      <c r="P7" s="19" t="s">
        <v>30</v>
      </c>
      <c r="Q7" s="19"/>
      <c r="R7" s="19" t="s">
        <v>23</v>
      </c>
      <c r="S7" s="11" t="s">
        <v>4</v>
      </c>
      <c r="T7" s="19" t="s">
        <v>24</v>
      </c>
      <c r="U7" s="19" t="s">
        <v>25</v>
      </c>
      <c r="V7" s="19" t="s">
        <v>26</v>
      </c>
      <c r="W7" s="11" t="s">
        <v>27</v>
      </c>
      <c r="X7" s="13" t="s">
        <v>5</v>
      </c>
    </row>
    <row r="8" spans="1:24" ht="34.5" customHeight="1" x14ac:dyDescent="0.25">
      <c r="A8" s="20"/>
      <c r="B8" s="12"/>
      <c r="C8" s="23"/>
      <c r="D8" s="24"/>
      <c r="E8" s="12"/>
      <c r="F8" s="24"/>
      <c r="G8" s="20"/>
      <c r="H8" s="12"/>
      <c r="I8" s="12"/>
      <c r="J8" s="20"/>
      <c r="K8" s="12"/>
      <c r="L8" s="20"/>
      <c r="M8" s="20"/>
      <c r="N8" s="20"/>
      <c r="O8" s="20"/>
      <c r="P8" s="20"/>
      <c r="Q8" s="20"/>
      <c r="R8" s="20"/>
      <c r="S8" s="12"/>
      <c r="T8" s="20"/>
      <c r="U8" s="20"/>
      <c r="V8" s="20"/>
      <c r="W8" s="12"/>
      <c r="X8" s="13"/>
    </row>
    <row r="9" spans="1:24" ht="15.75" x14ac:dyDescent="0.25">
      <c r="A9" s="1" t="s">
        <v>6</v>
      </c>
      <c r="B9" s="14" t="s">
        <v>7</v>
      </c>
      <c r="C9" s="15"/>
      <c r="D9" s="16"/>
      <c r="E9" s="17" t="s">
        <v>8</v>
      </c>
      <c r="F9" s="18"/>
      <c r="G9" s="7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2">
        <v>7466.67</v>
      </c>
      <c r="T9" s="3">
        <v>1344</v>
      </c>
      <c r="U9" s="3">
        <v>112</v>
      </c>
      <c r="V9" s="3"/>
      <c r="W9" s="2">
        <f>S9-T9-U9</f>
        <v>6010.67</v>
      </c>
      <c r="X9" s="4">
        <f>T9+U9</f>
        <v>1456</v>
      </c>
    </row>
    <row r="10" spans="1:24" ht="15.75" x14ac:dyDescent="0.25">
      <c r="A10" s="1" t="s">
        <v>10</v>
      </c>
      <c r="B10" s="14" t="s">
        <v>11</v>
      </c>
      <c r="C10" s="15"/>
      <c r="D10" s="16"/>
      <c r="E10" s="17" t="s">
        <v>12</v>
      </c>
      <c r="F10" s="18"/>
      <c r="G10" s="8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2">
        <v>7466.67</v>
      </c>
      <c r="T10" s="3">
        <v>1344</v>
      </c>
      <c r="U10" s="3">
        <v>112</v>
      </c>
      <c r="V10" s="3"/>
      <c r="W10" s="2">
        <f>S10-T10-U10</f>
        <v>6010.67</v>
      </c>
      <c r="X10" s="4">
        <f>T10+U10</f>
        <v>1456</v>
      </c>
    </row>
    <row r="11" spans="1:24" ht="15.75" x14ac:dyDescent="0.25">
      <c r="A11" s="1" t="s">
        <v>13</v>
      </c>
      <c r="B11" s="14" t="s">
        <v>14</v>
      </c>
      <c r="C11" s="15"/>
      <c r="D11" s="16"/>
      <c r="E11" s="17" t="s">
        <v>15</v>
      </c>
      <c r="F11" s="18"/>
      <c r="G11" s="8">
        <v>22</v>
      </c>
      <c r="H11" s="2">
        <v>12800</v>
      </c>
      <c r="I11" s="2">
        <v>500</v>
      </c>
      <c r="J11" s="2">
        <v>4224</v>
      </c>
      <c r="K11" s="2">
        <v>12800</v>
      </c>
      <c r="L11" s="3"/>
      <c r="M11" s="3"/>
      <c r="N11" s="3"/>
      <c r="O11" s="3"/>
      <c r="P11" s="3"/>
      <c r="Q11" s="3"/>
      <c r="R11" s="3"/>
      <c r="S11" s="2">
        <f>H11+I11+J11+K11</f>
        <v>30324</v>
      </c>
      <c r="T11" s="3">
        <v>5458.32</v>
      </c>
      <c r="U11" s="3">
        <v>454.86</v>
      </c>
      <c r="V11" s="3">
        <v>12205.41</v>
      </c>
      <c r="W11" s="2">
        <f>S11-T11-U11-V11</f>
        <v>12205.41</v>
      </c>
      <c r="X11" s="4">
        <f>T11+U11</f>
        <v>5913.1799999999994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workbookViewId="0">
      <selection activeCell="H9" sqref="H9:J9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9.5703125" bestFit="1" customWidth="1"/>
    <col min="12" max="12" width="11.7109375" customWidth="1"/>
    <col min="15" max="15" width="11.28515625" customWidth="1"/>
    <col min="16" max="16" width="9.7109375" customWidth="1"/>
    <col min="18" max="18" width="10.140625" customWidth="1"/>
    <col min="19" max="19" width="13.28515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5" t="s">
        <v>36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4" x14ac:dyDescent="0.25">
      <c r="A3" s="26" t="s">
        <v>32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4" ht="15" customHeight="1" x14ac:dyDescent="0.25">
      <c r="A4" s="26"/>
      <c r="B4" s="26"/>
      <c r="C4" s="26"/>
      <c r="D4" s="26"/>
      <c r="E4" s="26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6"/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4" ht="15" customHeight="1" x14ac:dyDescent="0.25">
      <c r="A7" s="19" t="s">
        <v>1</v>
      </c>
      <c r="B7" s="11" t="s">
        <v>2</v>
      </c>
      <c r="C7" s="21"/>
      <c r="D7" s="22"/>
      <c r="E7" s="11" t="s">
        <v>3</v>
      </c>
      <c r="F7" s="22"/>
      <c r="G7" s="19" t="s">
        <v>16</v>
      </c>
      <c r="H7" s="11" t="s">
        <v>17</v>
      </c>
      <c r="I7" s="11" t="s">
        <v>18</v>
      </c>
      <c r="J7" s="19" t="s">
        <v>19</v>
      </c>
      <c r="K7" s="11" t="s">
        <v>20</v>
      </c>
      <c r="L7" s="19" t="s">
        <v>21</v>
      </c>
      <c r="M7" s="19" t="s">
        <v>22</v>
      </c>
      <c r="N7" s="19" t="s">
        <v>31</v>
      </c>
      <c r="O7" s="19" t="s">
        <v>29</v>
      </c>
      <c r="P7" s="19" t="s">
        <v>30</v>
      </c>
      <c r="Q7" s="19"/>
      <c r="R7" s="19" t="s">
        <v>23</v>
      </c>
      <c r="S7" s="11" t="s">
        <v>4</v>
      </c>
      <c r="T7" s="19" t="s">
        <v>24</v>
      </c>
      <c r="U7" s="19" t="s">
        <v>25</v>
      </c>
      <c r="V7" s="19" t="s">
        <v>26</v>
      </c>
      <c r="W7" s="11" t="s">
        <v>27</v>
      </c>
      <c r="X7" s="13" t="s">
        <v>5</v>
      </c>
    </row>
    <row r="8" spans="1:24" ht="34.5" customHeight="1" x14ac:dyDescent="0.25">
      <c r="A8" s="20"/>
      <c r="B8" s="12"/>
      <c r="C8" s="23"/>
      <c r="D8" s="24"/>
      <c r="E8" s="12"/>
      <c r="F8" s="24"/>
      <c r="G8" s="20"/>
      <c r="H8" s="12"/>
      <c r="I8" s="12"/>
      <c r="J8" s="20"/>
      <c r="K8" s="12"/>
      <c r="L8" s="20"/>
      <c r="M8" s="20"/>
      <c r="N8" s="20"/>
      <c r="O8" s="20"/>
      <c r="P8" s="20"/>
      <c r="Q8" s="20"/>
      <c r="R8" s="20"/>
      <c r="S8" s="12"/>
      <c r="T8" s="20"/>
      <c r="U8" s="20"/>
      <c r="V8" s="20"/>
      <c r="W8" s="12"/>
      <c r="X8" s="13"/>
    </row>
    <row r="9" spans="1:24" ht="15.75" x14ac:dyDescent="0.25">
      <c r="A9" s="1" t="s">
        <v>6</v>
      </c>
      <c r="B9" s="14" t="s">
        <v>7</v>
      </c>
      <c r="C9" s="15"/>
      <c r="D9" s="16"/>
      <c r="E9" s="17" t="s">
        <v>8</v>
      </c>
      <c r="F9" s="18"/>
      <c r="G9" s="8">
        <v>21</v>
      </c>
      <c r="H9" s="2">
        <v>11300</v>
      </c>
      <c r="I9" s="2">
        <v>600</v>
      </c>
      <c r="J9" s="3">
        <v>5650</v>
      </c>
      <c r="K9" s="2"/>
      <c r="L9" s="3"/>
      <c r="M9" s="3"/>
      <c r="N9" s="3"/>
      <c r="O9" s="3"/>
      <c r="P9" s="3"/>
      <c r="Q9" s="3"/>
      <c r="R9" s="3">
        <v>10083.33</v>
      </c>
      <c r="S9" s="2">
        <v>27633.33</v>
      </c>
      <c r="T9" s="3">
        <v>4974</v>
      </c>
      <c r="U9" s="3">
        <v>414.5</v>
      </c>
      <c r="V9" s="3"/>
      <c r="W9" s="2">
        <f>S9-T9-U9</f>
        <v>22244.83</v>
      </c>
      <c r="X9" s="4">
        <f>T9+U9</f>
        <v>5388.5</v>
      </c>
    </row>
    <row r="10" spans="1:24" ht="15.75" x14ac:dyDescent="0.25">
      <c r="A10" s="1" t="s">
        <v>10</v>
      </c>
      <c r="B10" s="14" t="s">
        <v>11</v>
      </c>
      <c r="C10" s="15"/>
      <c r="D10" s="16"/>
      <c r="E10" s="17" t="s">
        <v>12</v>
      </c>
      <c r="F10" s="18"/>
      <c r="G10" s="8">
        <v>11</v>
      </c>
      <c r="H10" s="2">
        <f>ROUND(11300/21*G10,2)</f>
        <v>5919.05</v>
      </c>
      <c r="I10" s="2">
        <f>ROUND(500/21*G10,2)</f>
        <v>261.89999999999998</v>
      </c>
      <c r="J10" s="3">
        <v>887.86</v>
      </c>
      <c r="K10" s="2"/>
      <c r="L10" s="3"/>
      <c r="M10" s="3"/>
      <c r="N10" s="3"/>
      <c r="O10" s="3"/>
      <c r="P10" s="3"/>
      <c r="Q10" s="3"/>
      <c r="R10" s="3"/>
      <c r="S10" s="2">
        <v>10722.77</v>
      </c>
      <c r="T10" s="3">
        <v>1930.1</v>
      </c>
      <c r="U10" s="3">
        <v>160.84</v>
      </c>
      <c r="V10" s="3"/>
      <c r="W10" s="2">
        <f>S10-T10-U10</f>
        <v>8631.83</v>
      </c>
      <c r="X10" s="4">
        <f>T10+U10</f>
        <v>2090.94</v>
      </c>
    </row>
    <row r="11" spans="1:24" ht="15.75" x14ac:dyDescent="0.25">
      <c r="A11" s="1" t="s">
        <v>13</v>
      </c>
      <c r="B11" s="14" t="s">
        <v>14</v>
      </c>
      <c r="C11" s="15"/>
      <c r="D11" s="16"/>
      <c r="E11" s="17" t="s">
        <v>15</v>
      </c>
      <c r="F11" s="18"/>
      <c r="G11" s="8">
        <v>21</v>
      </c>
      <c r="H11" s="2">
        <f>12800/21*G11</f>
        <v>12800</v>
      </c>
      <c r="I11" s="2">
        <v>500</v>
      </c>
      <c r="J11" s="3">
        <v>4224</v>
      </c>
      <c r="K11" s="2">
        <v>12800</v>
      </c>
      <c r="L11" s="3"/>
      <c r="M11" s="3"/>
      <c r="N11" s="3"/>
      <c r="O11" s="3"/>
      <c r="P11" s="3"/>
      <c r="Q11" s="3"/>
      <c r="R11" s="3"/>
      <c r="S11" s="3">
        <v>30324</v>
      </c>
      <c r="T11" s="3">
        <v>5458.32</v>
      </c>
      <c r="U11" s="3">
        <v>454.86</v>
      </c>
      <c r="V11" s="3">
        <v>12205.41</v>
      </c>
      <c r="W11" s="2">
        <f>S11-T11-U11-V11</f>
        <v>12205.41</v>
      </c>
      <c r="X11" s="4">
        <f>T11+U11+V11</f>
        <v>18118.59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workbookViewId="0">
      <selection activeCell="H11" sqref="H11:J11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4" max="14" width="9.85546875" customWidth="1"/>
    <col min="15" max="15" width="11.28515625" customWidth="1"/>
    <col min="16" max="16" width="9.7109375" customWidth="1"/>
    <col min="19" max="19" width="13.28515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5" t="s">
        <v>35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4" x14ac:dyDescent="0.25">
      <c r="A3" s="26" t="s">
        <v>32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4" ht="15" customHeight="1" x14ac:dyDescent="0.25">
      <c r="A4" s="26"/>
      <c r="B4" s="26"/>
      <c r="C4" s="26"/>
      <c r="D4" s="26"/>
      <c r="E4" s="26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6"/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4" ht="15" customHeight="1" x14ac:dyDescent="0.25">
      <c r="A7" s="19" t="s">
        <v>1</v>
      </c>
      <c r="B7" s="11" t="s">
        <v>2</v>
      </c>
      <c r="C7" s="21"/>
      <c r="D7" s="22"/>
      <c r="E7" s="11" t="s">
        <v>3</v>
      </c>
      <c r="F7" s="22"/>
      <c r="G7" s="19" t="s">
        <v>16</v>
      </c>
      <c r="H7" s="11" t="s">
        <v>17</v>
      </c>
      <c r="I7" s="11" t="s">
        <v>18</v>
      </c>
      <c r="J7" s="19" t="s">
        <v>19</v>
      </c>
      <c r="K7" s="11" t="s">
        <v>20</v>
      </c>
      <c r="L7" s="19" t="s">
        <v>21</v>
      </c>
      <c r="M7" s="19" t="s">
        <v>22</v>
      </c>
      <c r="N7" s="19" t="s">
        <v>31</v>
      </c>
      <c r="O7" s="19" t="s">
        <v>29</v>
      </c>
      <c r="P7" s="19" t="s">
        <v>30</v>
      </c>
      <c r="Q7" s="19"/>
      <c r="R7" s="19" t="s">
        <v>23</v>
      </c>
      <c r="S7" s="11" t="s">
        <v>4</v>
      </c>
      <c r="T7" s="19" t="s">
        <v>24</v>
      </c>
      <c r="U7" s="19" t="s">
        <v>25</v>
      </c>
      <c r="V7" s="19" t="s">
        <v>26</v>
      </c>
      <c r="W7" s="11" t="s">
        <v>27</v>
      </c>
      <c r="X7" s="13" t="s">
        <v>5</v>
      </c>
    </row>
    <row r="8" spans="1:24" ht="34.5" customHeight="1" x14ac:dyDescent="0.25">
      <c r="A8" s="20"/>
      <c r="B8" s="12"/>
      <c r="C8" s="23"/>
      <c r="D8" s="24"/>
      <c r="E8" s="12"/>
      <c r="F8" s="24"/>
      <c r="G8" s="20"/>
      <c r="H8" s="12"/>
      <c r="I8" s="12"/>
      <c r="J8" s="20"/>
      <c r="K8" s="12"/>
      <c r="L8" s="20"/>
      <c r="M8" s="20"/>
      <c r="N8" s="20"/>
      <c r="O8" s="20"/>
      <c r="P8" s="20"/>
      <c r="Q8" s="20"/>
      <c r="R8" s="20"/>
      <c r="S8" s="12"/>
      <c r="T8" s="20"/>
      <c r="U8" s="20"/>
      <c r="V8" s="20"/>
      <c r="W8" s="12"/>
      <c r="X8" s="13"/>
    </row>
    <row r="9" spans="1:24" ht="15.75" x14ac:dyDescent="0.25">
      <c r="A9" s="1" t="s">
        <v>6</v>
      </c>
      <c r="B9" s="14" t="s">
        <v>7</v>
      </c>
      <c r="C9" s="15"/>
      <c r="D9" s="16"/>
      <c r="E9" s="17" t="s">
        <v>8</v>
      </c>
      <c r="F9" s="18"/>
      <c r="G9" s="8">
        <v>26</v>
      </c>
      <c r="H9" s="2">
        <v>11300</v>
      </c>
      <c r="I9" s="2">
        <v>600</v>
      </c>
      <c r="J9" s="3">
        <v>5650</v>
      </c>
      <c r="K9" s="2"/>
      <c r="L9" s="3"/>
      <c r="M9" s="2">
        <v>153.82</v>
      </c>
      <c r="N9" s="3"/>
      <c r="O9" s="3"/>
      <c r="P9" s="3"/>
      <c r="Q9" s="3"/>
      <c r="R9" s="3"/>
      <c r="S9" s="2">
        <v>17703.82</v>
      </c>
      <c r="T9" s="3">
        <v>3186.69</v>
      </c>
      <c r="U9" s="3">
        <v>265.56</v>
      </c>
      <c r="V9" s="3"/>
      <c r="W9" s="2">
        <f>S9-T9-U9</f>
        <v>14251.57</v>
      </c>
      <c r="X9" s="4">
        <f>T9+U9</f>
        <v>3452.25</v>
      </c>
    </row>
    <row r="10" spans="1:24" ht="15.75" x14ac:dyDescent="0.25">
      <c r="A10" s="1" t="s">
        <v>10</v>
      </c>
      <c r="B10" s="14" t="s">
        <v>11</v>
      </c>
      <c r="C10" s="15"/>
      <c r="D10" s="16"/>
      <c r="E10" s="17" t="s">
        <v>12</v>
      </c>
      <c r="F10" s="18"/>
      <c r="G10" s="8">
        <v>6</v>
      </c>
      <c r="H10" s="2">
        <f>ROUND(11300/26*G10,2)</f>
        <v>2607.69</v>
      </c>
      <c r="I10" s="3">
        <f>ROUND(500/26*G10,2)</f>
        <v>115.38</v>
      </c>
      <c r="J10" s="3">
        <v>391.15</v>
      </c>
      <c r="K10" s="2"/>
      <c r="L10" s="3"/>
      <c r="M10" s="3">
        <v>35.5</v>
      </c>
      <c r="N10" s="3">
        <v>12593.04</v>
      </c>
      <c r="O10" s="3"/>
      <c r="P10" s="3"/>
      <c r="Q10" s="3"/>
      <c r="R10" s="3"/>
      <c r="S10" s="2">
        <v>15742.760000000002</v>
      </c>
      <c r="T10" s="3">
        <v>2833.7</v>
      </c>
      <c r="U10" s="3">
        <v>236.14</v>
      </c>
      <c r="V10" s="3"/>
      <c r="W10" s="2">
        <f>S10-T10-U10</f>
        <v>12672.920000000002</v>
      </c>
      <c r="X10" s="4">
        <f>T10+U10</f>
        <v>3069.8399999999997</v>
      </c>
    </row>
    <row r="11" spans="1:24" ht="15.75" x14ac:dyDescent="0.25">
      <c r="A11" s="1" t="s">
        <v>13</v>
      </c>
      <c r="B11" s="14" t="s">
        <v>14</v>
      </c>
      <c r="C11" s="15"/>
      <c r="D11" s="16"/>
      <c r="E11" s="17" t="s">
        <v>15</v>
      </c>
      <c r="F11" s="18"/>
      <c r="G11" s="8">
        <v>26</v>
      </c>
      <c r="H11" s="2">
        <f>ROUND(12800/26*G11,2)</f>
        <v>12800</v>
      </c>
      <c r="I11" s="2">
        <v>500</v>
      </c>
      <c r="J11" s="2">
        <v>4224</v>
      </c>
      <c r="K11" s="2">
        <v>19200</v>
      </c>
      <c r="L11" s="3">
        <v>3840</v>
      </c>
      <c r="M11" s="2">
        <v>153.82</v>
      </c>
      <c r="N11" s="3"/>
      <c r="O11" s="3"/>
      <c r="P11" s="3"/>
      <c r="Q11" s="3"/>
      <c r="R11" s="3"/>
      <c r="S11" s="2">
        <v>40717.82</v>
      </c>
      <c r="T11" s="3">
        <v>7329.21</v>
      </c>
      <c r="U11" s="3">
        <v>610.77</v>
      </c>
      <c r="V11" s="3">
        <v>16388.919999999998</v>
      </c>
      <c r="W11" s="2">
        <f>S11-T11-U11-V11</f>
        <v>16388.920000000006</v>
      </c>
      <c r="X11" s="4">
        <f>T11+U11+V11</f>
        <v>24328.899999999998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workbookViewId="0">
      <selection activeCell="I39" sqref="I39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4" max="15" width="11.28515625" customWidth="1"/>
    <col min="16" max="16" width="9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5" t="s">
        <v>34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4" x14ac:dyDescent="0.25">
      <c r="A3" s="26" t="s">
        <v>32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4" ht="15" customHeight="1" x14ac:dyDescent="0.25">
      <c r="A4" s="26"/>
      <c r="B4" s="26"/>
      <c r="C4" s="26"/>
      <c r="D4" s="26"/>
      <c r="E4" s="26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6"/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4" ht="15" customHeight="1" x14ac:dyDescent="0.25">
      <c r="A7" s="19" t="s">
        <v>1</v>
      </c>
      <c r="B7" s="11" t="s">
        <v>2</v>
      </c>
      <c r="C7" s="21"/>
      <c r="D7" s="22"/>
      <c r="E7" s="11" t="s">
        <v>3</v>
      </c>
      <c r="F7" s="22"/>
      <c r="G7" s="19" t="s">
        <v>16</v>
      </c>
      <c r="H7" s="11" t="s">
        <v>17</v>
      </c>
      <c r="I7" s="11" t="s">
        <v>18</v>
      </c>
      <c r="J7" s="19" t="s">
        <v>19</v>
      </c>
      <c r="K7" s="11" t="s">
        <v>20</v>
      </c>
      <c r="L7" s="19" t="s">
        <v>21</v>
      </c>
      <c r="M7" s="19" t="s">
        <v>22</v>
      </c>
      <c r="N7" s="19" t="s">
        <v>31</v>
      </c>
      <c r="O7" s="19" t="s">
        <v>29</v>
      </c>
      <c r="P7" s="19" t="s">
        <v>30</v>
      </c>
      <c r="Q7" s="19"/>
      <c r="R7" s="19" t="s">
        <v>23</v>
      </c>
      <c r="S7" s="11" t="s">
        <v>4</v>
      </c>
      <c r="T7" s="19" t="s">
        <v>24</v>
      </c>
      <c r="U7" s="19" t="s">
        <v>25</v>
      </c>
      <c r="V7" s="19" t="s">
        <v>26</v>
      </c>
      <c r="W7" s="11" t="s">
        <v>27</v>
      </c>
      <c r="X7" s="13" t="s">
        <v>5</v>
      </c>
    </row>
    <row r="8" spans="1:24" ht="34.5" customHeight="1" x14ac:dyDescent="0.25">
      <c r="A8" s="20"/>
      <c r="B8" s="12"/>
      <c r="C8" s="23"/>
      <c r="D8" s="24"/>
      <c r="E8" s="12"/>
      <c r="F8" s="24"/>
      <c r="G8" s="20"/>
      <c r="H8" s="12"/>
      <c r="I8" s="12"/>
      <c r="J8" s="20"/>
      <c r="K8" s="12"/>
      <c r="L8" s="20"/>
      <c r="M8" s="20"/>
      <c r="N8" s="20"/>
      <c r="O8" s="20"/>
      <c r="P8" s="20"/>
      <c r="Q8" s="20"/>
      <c r="R8" s="20"/>
      <c r="S8" s="12"/>
      <c r="T8" s="20"/>
      <c r="U8" s="20"/>
      <c r="V8" s="20"/>
      <c r="W8" s="12"/>
      <c r="X8" s="13"/>
    </row>
    <row r="9" spans="1:24" ht="15.75" x14ac:dyDescent="0.25">
      <c r="A9" s="1" t="s">
        <v>6</v>
      </c>
      <c r="B9" s="14" t="s">
        <v>7</v>
      </c>
      <c r="C9" s="15"/>
      <c r="D9" s="16"/>
      <c r="E9" s="17" t="s">
        <v>8</v>
      </c>
      <c r="F9" s="18"/>
      <c r="G9" s="8">
        <v>17</v>
      </c>
      <c r="H9" s="2">
        <v>8731.82</v>
      </c>
      <c r="I9" s="2">
        <v>463.64</v>
      </c>
      <c r="J9" s="3">
        <v>4365.91</v>
      </c>
      <c r="K9" s="2">
        <v>2619.5500000000002</v>
      </c>
      <c r="L9" s="3">
        <v>1746.36</v>
      </c>
      <c r="M9" s="3">
        <v>182.13</v>
      </c>
      <c r="N9" s="3">
        <v>4839.3100000000004</v>
      </c>
      <c r="O9" s="3"/>
      <c r="P9" s="3"/>
      <c r="Q9" s="3"/>
      <c r="R9" s="3">
        <v>0</v>
      </c>
      <c r="S9" s="2">
        <f>H9+I9+J9+K9+L9+M9+N9</f>
        <v>22948.720000000001</v>
      </c>
      <c r="T9" s="3">
        <v>4130.7700000000004</v>
      </c>
      <c r="U9" s="3">
        <v>344.23</v>
      </c>
      <c r="V9" s="3">
        <v>0</v>
      </c>
      <c r="W9" s="2">
        <f>S9-T9-U9</f>
        <v>18473.72</v>
      </c>
      <c r="X9" s="4">
        <f>T9+U9</f>
        <v>4475</v>
      </c>
    </row>
    <row r="10" spans="1:24" ht="15.75" x14ac:dyDescent="0.25">
      <c r="A10" s="1" t="s">
        <v>10</v>
      </c>
      <c r="B10" s="14" t="s">
        <v>11</v>
      </c>
      <c r="C10" s="15"/>
      <c r="D10" s="16"/>
      <c r="E10" s="17" t="s">
        <v>12</v>
      </c>
      <c r="F10" s="18"/>
      <c r="G10" s="8">
        <v>0</v>
      </c>
      <c r="H10" s="2">
        <v>0</v>
      </c>
      <c r="I10" s="2">
        <v>0</v>
      </c>
      <c r="J10" s="3">
        <v>0</v>
      </c>
      <c r="K10" s="2">
        <v>0</v>
      </c>
      <c r="L10" s="3">
        <v>0</v>
      </c>
      <c r="M10" s="3">
        <v>0</v>
      </c>
      <c r="N10" s="3">
        <v>10424</v>
      </c>
      <c r="O10" s="3"/>
      <c r="P10" s="3"/>
      <c r="Q10" s="3"/>
      <c r="R10" s="3">
        <v>-6.48</v>
      </c>
      <c r="S10" s="2">
        <v>10417.52</v>
      </c>
      <c r="T10" s="3">
        <v>1875.15</v>
      </c>
      <c r="U10" s="3">
        <v>156.26</v>
      </c>
      <c r="V10" s="3">
        <v>0</v>
      </c>
      <c r="W10" s="2">
        <f>S10-T10-U10</f>
        <v>8386.11</v>
      </c>
      <c r="X10" s="4">
        <f>T10+U10</f>
        <v>2031.41</v>
      </c>
    </row>
    <row r="11" spans="1:24" ht="15.75" x14ac:dyDescent="0.25">
      <c r="A11" s="1" t="s">
        <v>13</v>
      </c>
      <c r="B11" s="14" t="s">
        <v>14</v>
      </c>
      <c r="C11" s="15"/>
      <c r="D11" s="16"/>
      <c r="E11" s="17" t="s">
        <v>15</v>
      </c>
      <c r="F11" s="18"/>
      <c r="G11" s="7" t="s">
        <v>9</v>
      </c>
      <c r="H11" s="2">
        <v>12800</v>
      </c>
      <c r="I11" s="2">
        <v>500</v>
      </c>
      <c r="J11" s="3">
        <v>4224</v>
      </c>
      <c r="K11" s="2">
        <v>19200</v>
      </c>
      <c r="L11" s="3">
        <v>0</v>
      </c>
      <c r="M11" s="3">
        <v>235.7</v>
      </c>
      <c r="N11" s="3"/>
      <c r="O11" s="3">
        <v>35520.959999999999</v>
      </c>
      <c r="P11" s="3"/>
      <c r="Q11" s="3"/>
      <c r="R11" s="3">
        <v>0</v>
      </c>
      <c r="S11" s="2">
        <v>72480.66</v>
      </c>
      <c r="T11" s="3">
        <v>13046.52</v>
      </c>
      <c r="U11" s="3">
        <v>1087.21</v>
      </c>
      <c r="V11" s="3">
        <v>29173.47</v>
      </c>
      <c r="W11" s="2">
        <f>S11-T11-U11-V11</f>
        <v>29173.46</v>
      </c>
      <c r="X11" s="4">
        <f>T11+U11+V11</f>
        <v>43307.199999999997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tabSelected="1" topLeftCell="B1" workbookViewId="0">
      <selection activeCell="H26" sqref="H26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4" max="15" width="11.28515625" customWidth="1"/>
    <col min="16" max="16" width="9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5" t="s">
        <v>38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4" x14ac:dyDescent="0.25">
      <c r="A3" s="26" t="s">
        <v>32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4" ht="15" customHeight="1" x14ac:dyDescent="0.25">
      <c r="A4" s="26"/>
      <c r="B4" s="26"/>
      <c r="C4" s="26"/>
      <c r="D4" s="26"/>
      <c r="E4" s="26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6"/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4" ht="15" customHeight="1" x14ac:dyDescent="0.25">
      <c r="A7" s="19" t="s">
        <v>1</v>
      </c>
      <c r="B7" s="11" t="s">
        <v>2</v>
      </c>
      <c r="C7" s="21"/>
      <c r="D7" s="22"/>
      <c r="E7" s="11" t="s">
        <v>3</v>
      </c>
      <c r="F7" s="22"/>
      <c r="G7" s="19" t="s">
        <v>16</v>
      </c>
      <c r="H7" s="11" t="s">
        <v>17</v>
      </c>
      <c r="I7" s="11" t="s">
        <v>18</v>
      </c>
      <c r="J7" s="19" t="s">
        <v>19</v>
      </c>
      <c r="K7" s="11" t="s">
        <v>20</v>
      </c>
      <c r="L7" s="19" t="s">
        <v>21</v>
      </c>
      <c r="M7" s="19" t="s">
        <v>22</v>
      </c>
      <c r="N7" s="19" t="s">
        <v>31</v>
      </c>
      <c r="O7" s="19" t="s">
        <v>29</v>
      </c>
      <c r="P7" s="19" t="s">
        <v>30</v>
      </c>
      <c r="Q7" s="19"/>
      <c r="R7" s="19" t="s">
        <v>23</v>
      </c>
      <c r="S7" s="11" t="s">
        <v>4</v>
      </c>
      <c r="T7" s="19" t="s">
        <v>24</v>
      </c>
      <c r="U7" s="19" t="s">
        <v>25</v>
      </c>
      <c r="V7" s="19" t="s">
        <v>26</v>
      </c>
      <c r="W7" s="11" t="s">
        <v>27</v>
      </c>
      <c r="X7" s="13" t="s">
        <v>5</v>
      </c>
    </row>
    <row r="8" spans="1:24" ht="34.5" customHeight="1" x14ac:dyDescent="0.25">
      <c r="A8" s="20"/>
      <c r="B8" s="12"/>
      <c r="C8" s="23"/>
      <c r="D8" s="24"/>
      <c r="E8" s="12"/>
      <c r="F8" s="24"/>
      <c r="G8" s="20"/>
      <c r="H8" s="12"/>
      <c r="I8" s="12"/>
      <c r="J8" s="20"/>
      <c r="K8" s="12"/>
      <c r="L8" s="20"/>
      <c r="M8" s="20"/>
      <c r="N8" s="20"/>
      <c r="O8" s="20"/>
      <c r="P8" s="20"/>
      <c r="Q8" s="20"/>
      <c r="R8" s="20"/>
      <c r="S8" s="12"/>
      <c r="T8" s="20"/>
      <c r="U8" s="20"/>
      <c r="V8" s="20"/>
      <c r="W8" s="12"/>
      <c r="X8" s="13"/>
    </row>
    <row r="9" spans="1:24" ht="15.75" x14ac:dyDescent="0.25">
      <c r="A9" s="1" t="s">
        <v>6</v>
      </c>
      <c r="B9" s="14" t="s">
        <v>7</v>
      </c>
      <c r="C9" s="15"/>
      <c r="D9" s="16"/>
      <c r="E9" s="17" t="s">
        <v>8</v>
      </c>
      <c r="F9" s="18"/>
      <c r="G9" s="8">
        <v>21</v>
      </c>
      <c r="H9" s="1">
        <v>11300</v>
      </c>
      <c r="I9" s="1">
        <v>600</v>
      </c>
      <c r="J9" s="1">
        <v>5650</v>
      </c>
      <c r="K9" s="9">
        <v>3390</v>
      </c>
      <c r="L9" s="1">
        <v>5085</v>
      </c>
      <c r="M9" s="1">
        <v>247</v>
      </c>
      <c r="N9" s="1">
        <v>8894.4800000000014</v>
      </c>
      <c r="O9" s="1"/>
      <c r="P9" s="1">
        <v>22233.58</v>
      </c>
      <c r="Q9" s="1"/>
      <c r="R9" s="1">
        <v>0</v>
      </c>
      <c r="S9" s="9">
        <f>H9+I9+J9+K9+L9+M9+N9+O9+P9</f>
        <v>57400.060000000005</v>
      </c>
      <c r="T9" s="1">
        <v>10332.01</v>
      </c>
      <c r="U9" s="1">
        <v>861</v>
      </c>
      <c r="V9" s="1"/>
      <c r="W9" s="9">
        <f>S9-T9-U9</f>
        <v>46207.05</v>
      </c>
      <c r="X9" s="10">
        <f>T9+U9</f>
        <v>11193.01</v>
      </c>
    </row>
    <row r="10" spans="1:24" ht="15.75" x14ac:dyDescent="0.25">
      <c r="A10" s="1" t="s">
        <v>10</v>
      </c>
      <c r="B10" s="14" t="s">
        <v>11</v>
      </c>
      <c r="C10" s="15"/>
      <c r="D10" s="16"/>
      <c r="E10" s="17" t="s">
        <v>12</v>
      </c>
      <c r="F10" s="18"/>
      <c r="G10" s="8">
        <v>0</v>
      </c>
      <c r="H10" s="9">
        <v>0</v>
      </c>
      <c r="I10" s="9">
        <v>0</v>
      </c>
      <c r="J10" s="1">
        <v>0</v>
      </c>
      <c r="K10" s="9">
        <v>0</v>
      </c>
      <c r="L10" s="1">
        <v>0</v>
      </c>
      <c r="M10" s="1">
        <v>0</v>
      </c>
      <c r="N10" s="1">
        <v>0</v>
      </c>
      <c r="O10" s="1"/>
      <c r="P10" s="1">
        <v>0</v>
      </c>
      <c r="Q10" s="1"/>
      <c r="R10" s="1">
        <v>0</v>
      </c>
      <c r="S10" s="9">
        <f t="shared" ref="S10:S11" si="0">H10+I10+J10+K10+L10+M10+N10+O10+P10</f>
        <v>0</v>
      </c>
      <c r="T10" s="1"/>
      <c r="U10" s="1"/>
      <c r="V10" s="1"/>
      <c r="W10" s="9">
        <f>S10-T10-U10</f>
        <v>0</v>
      </c>
      <c r="X10" s="10">
        <f t="shared" ref="X10:X11" si="1">T10+U10</f>
        <v>0</v>
      </c>
    </row>
    <row r="11" spans="1:24" ht="15.75" x14ac:dyDescent="0.25">
      <c r="A11" s="1" t="s">
        <v>13</v>
      </c>
      <c r="B11" s="14" t="s">
        <v>14</v>
      </c>
      <c r="C11" s="15"/>
      <c r="D11" s="16"/>
      <c r="E11" s="17" t="s">
        <v>15</v>
      </c>
      <c r="F11" s="18"/>
      <c r="G11" s="8">
        <v>21</v>
      </c>
      <c r="H11" s="9">
        <v>12800</v>
      </c>
      <c r="I11" s="9">
        <v>500</v>
      </c>
      <c r="J11" s="1">
        <v>4278.8599999999997</v>
      </c>
      <c r="K11" s="9">
        <v>19200</v>
      </c>
      <c r="L11" s="1"/>
      <c r="M11" s="1">
        <v>247</v>
      </c>
      <c r="N11" s="1"/>
      <c r="O11" s="1"/>
      <c r="P11" s="1"/>
      <c r="Q11" s="1"/>
      <c r="R11" s="1">
        <v>0</v>
      </c>
      <c r="S11" s="9">
        <f t="shared" si="0"/>
        <v>37025.86</v>
      </c>
      <c r="T11" s="1">
        <v>6664.65</v>
      </c>
      <c r="U11" s="1">
        <v>555.39</v>
      </c>
      <c r="V11" s="1">
        <v>14902.91</v>
      </c>
      <c r="W11" s="9">
        <f>S11-T11-U11-V11</f>
        <v>14902.91</v>
      </c>
      <c r="X11" s="10">
        <f t="shared" si="1"/>
        <v>7220.04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workbookViewId="0">
      <selection activeCell="O32" sqref="O32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4" max="15" width="11.28515625" customWidth="1"/>
    <col min="16" max="16" width="9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5" t="s">
        <v>39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4" x14ac:dyDescent="0.25">
      <c r="A3" s="26" t="s">
        <v>32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4" ht="15" customHeight="1" x14ac:dyDescent="0.25">
      <c r="A4" s="26"/>
      <c r="B4" s="26"/>
      <c r="C4" s="26"/>
      <c r="D4" s="26"/>
      <c r="E4" s="26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6"/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4" ht="15" customHeight="1" x14ac:dyDescent="0.25">
      <c r="A7" s="19" t="s">
        <v>1</v>
      </c>
      <c r="B7" s="11" t="s">
        <v>2</v>
      </c>
      <c r="C7" s="21"/>
      <c r="D7" s="22"/>
      <c r="E7" s="11" t="s">
        <v>3</v>
      </c>
      <c r="F7" s="22"/>
      <c r="G7" s="19" t="s">
        <v>16</v>
      </c>
      <c r="H7" s="11" t="s">
        <v>17</v>
      </c>
      <c r="I7" s="11" t="s">
        <v>18</v>
      </c>
      <c r="J7" s="19" t="s">
        <v>19</v>
      </c>
      <c r="K7" s="11" t="s">
        <v>20</v>
      </c>
      <c r="L7" s="19" t="s">
        <v>21</v>
      </c>
      <c r="M7" s="19" t="s">
        <v>22</v>
      </c>
      <c r="N7" s="19" t="s">
        <v>31</v>
      </c>
      <c r="O7" s="19" t="s">
        <v>29</v>
      </c>
      <c r="P7" s="19" t="s">
        <v>30</v>
      </c>
      <c r="Q7" s="19"/>
      <c r="R7" s="19" t="s">
        <v>23</v>
      </c>
      <c r="S7" s="11" t="s">
        <v>4</v>
      </c>
      <c r="T7" s="19" t="s">
        <v>24</v>
      </c>
      <c r="U7" s="19" t="s">
        <v>25</v>
      </c>
      <c r="V7" s="19" t="s">
        <v>26</v>
      </c>
      <c r="W7" s="11" t="s">
        <v>27</v>
      </c>
      <c r="X7" s="13" t="s">
        <v>5</v>
      </c>
    </row>
    <row r="8" spans="1:24" ht="34.5" customHeight="1" x14ac:dyDescent="0.25">
      <c r="A8" s="20"/>
      <c r="B8" s="12"/>
      <c r="C8" s="23"/>
      <c r="D8" s="24"/>
      <c r="E8" s="12"/>
      <c r="F8" s="24"/>
      <c r="G8" s="20"/>
      <c r="H8" s="12"/>
      <c r="I8" s="12"/>
      <c r="J8" s="20"/>
      <c r="K8" s="12"/>
      <c r="L8" s="20"/>
      <c r="M8" s="20"/>
      <c r="N8" s="20"/>
      <c r="O8" s="20"/>
      <c r="P8" s="20"/>
      <c r="Q8" s="20"/>
      <c r="R8" s="20"/>
      <c r="S8" s="12"/>
      <c r="T8" s="20"/>
      <c r="U8" s="20"/>
      <c r="V8" s="20"/>
      <c r="W8" s="12"/>
      <c r="X8" s="13"/>
    </row>
    <row r="9" spans="1:24" ht="15.75" x14ac:dyDescent="0.25">
      <c r="A9" s="1" t="s">
        <v>6</v>
      </c>
      <c r="B9" s="14" t="s">
        <v>7</v>
      </c>
      <c r="C9" s="15"/>
      <c r="D9" s="16"/>
      <c r="E9" s="17" t="s">
        <v>8</v>
      </c>
      <c r="F9" s="18"/>
      <c r="G9" s="8">
        <v>13</v>
      </c>
      <c r="H9" s="2">
        <v>6386.96</v>
      </c>
      <c r="I9" s="2">
        <v>339.13</v>
      </c>
      <c r="J9" s="3">
        <v>3193.48</v>
      </c>
      <c r="K9" s="2">
        <v>1916.09</v>
      </c>
      <c r="L9" s="3"/>
      <c r="M9" s="3">
        <v>235.13</v>
      </c>
      <c r="N9" s="3"/>
      <c r="O9" s="3"/>
      <c r="P9" s="3"/>
      <c r="Q9" s="3"/>
      <c r="R9" s="3"/>
      <c r="S9" s="2">
        <f>H9+I9+J9+K9+L9+M9+N9+O9+P9</f>
        <v>12070.789999999999</v>
      </c>
      <c r="T9" s="3">
        <v>2172.7399999999998</v>
      </c>
      <c r="U9" s="3">
        <v>181.06</v>
      </c>
      <c r="V9" s="3">
        <v>0</v>
      </c>
      <c r="W9" s="2">
        <f>S9-T9-U9</f>
        <v>9716.99</v>
      </c>
      <c r="X9" s="4">
        <f>T9+U9</f>
        <v>2353.7999999999997</v>
      </c>
    </row>
    <row r="10" spans="1:24" ht="15.75" x14ac:dyDescent="0.25">
      <c r="A10" s="1" t="s">
        <v>10</v>
      </c>
      <c r="B10" s="14" t="s">
        <v>11</v>
      </c>
      <c r="C10" s="15"/>
      <c r="D10" s="16"/>
      <c r="E10" s="17" t="s">
        <v>12</v>
      </c>
      <c r="F10" s="18"/>
      <c r="G10" s="8">
        <v>22</v>
      </c>
      <c r="H10" s="2">
        <v>10808.7</v>
      </c>
      <c r="I10" s="2">
        <v>478.26</v>
      </c>
      <c r="J10" s="3">
        <v>1621.31</v>
      </c>
      <c r="K10" s="2">
        <v>2947.83</v>
      </c>
      <c r="L10" s="3"/>
      <c r="M10" s="3">
        <v>397.91</v>
      </c>
      <c r="N10" s="3"/>
      <c r="O10" s="3"/>
      <c r="P10" s="3"/>
      <c r="Q10" s="3"/>
      <c r="R10" s="3">
        <v>-1318</v>
      </c>
      <c r="S10" s="2">
        <f>H10+I10+J10+K10+L10+M10+N10+O10+P10+R10</f>
        <v>14936.01</v>
      </c>
      <c r="T10" s="3">
        <v>2688.48</v>
      </c>
      <c r="U10" s="3">
        <v>224.04</v>
      </c>
      <c r="V10" s="3">
        <v>0</v>
      </c>
      <c r="W10" s="2">
        <f>S10-T10-U10</f>
        <v>12023.49</v>
      </c>
      <c r="X10" s="4">
        <f>T10+U10</f>
        <v>2912.52</v>
      </c>
    </row>
    <row r="11" spans="1:24" ht="15.75" x14ac:dyDescent="0.25">
      <c r="A11" s="1" t="s">
        <v>13</v>
      </c>
      <c r="B11" s="14" t="s">
        <v>14</v>
      </c>
      <c r="C11" s="15"/>
      <c r="D11" s="16"/>
      <c r="E11" s="17" t="s">
        <v>15</v>
      </c>
      <c r="F11" s="18"/>
      <c r="G11" s="8">
        <v>23</v>
      </c>
      <c r="H11" s="2">
        <v>12800</v>
      </c>
      <c r="I11" s="2">
        <v>500</v>
      </c>
      <c r="J11" s="3">
        <v>4608</v>
      </c>
      <c r="K11" s="2">
        <v>19200</v>
      </c>
      <c r="L11" s="3"/>
      <c r="M11" s="3">
        <v>416</v>
      </c>
      <c r="N11" s="3"/>
      <c r="O11" s="3"/>
      <c r="P11" s="3"/>
      <c r="Q11" s="3"/>
      <c r="R11" s="3"/>
      <c r="S11" s="2">
        <f t="shared" ref="S11" si="0">H11+I11+J11+K11+L11+M11+N11+O11+P11</f>
        <v>37524</v>
      </c>
      <c r="T11" s="3">
        <v>6754.32</v>
      </c>
      <c r="U11" s="3">
        <v>562.86</v>
      </c>
      <c r="V11" s="3">
        <v>15103.41</v>
      </c>
      <c r="W11" s="2">
        <f>S11-T11-U11-V11</f>
        <v>15103.41</v>
      </c>
      <c r="X11" s="4">
        <f>T11+U11</f>
        <v>7317.1799999999994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2022-09-05T07:56:09Z</dcterms:modified>
</cp:coreProperties>
</file>